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17655" windowHeight="12825"/>
  </bookViews>
  <sheets>
    <sheet name="2 priedo apibendrinimas" sheetId="1" r:id="rId1"/>
    <sheet name="4 priedo apibendrinimas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AF24" i="1" l="1"/>
  <c r="AC24" i="1"/>
  <c r="M11" i="1" l="1"/>
  <c r="AN21" i="1"/>
  <c r="AK21" i="1"/>
  <c r="U21" i="1" l="1"/>
  <c r="H22" i="1" l="1"/>
  <c r="E22" i="1"/>
  <c r="AN10" i="1"/>
  <c r="AK10" i="1"/>
  <c r="AF6" i="1"/>
  <c r="AF11" i="1" s="1"/>
  <c r="AC11" i="1"/>
  <c r="X11" i="1"/>
  <c r="U11" i="1"/>
  <c r="H11" i="1"/>
  <c r="F16" i="3" l="1"/>
  <c r="E16" i="3"/>
  <c r="X21" i="1" l="1"/>
  <c r="P21" i="1"/>
</calcChain>
</file>

<file path=xl/sharedStrings.xml><?xml version="1.0" encoding="utf-8"?>
<sst xmlns="http://schemas.openxmlformats.org/spreadsheetml/2006/main" count="334" uniqueCount="85">
  <si>
    <t>Alytaus regioninis nepavojingų atliekų sąvartynas</t>
  </si>
  <si>
    <t>Atliekų sąrašo kodas</t>
  </si>
  <si>
    <t>Atliekų biologinis skaidumas, %</t>
  </si>
  <si>
    <t>Mišrios komunalinės atliekos</t>
  </si>
  <si>
    <t>20 03 01</t>
  </si>
  <si>
    <t>Atskirai sąvartyne pašalintos komunalinės biologiškai skaidžios atliekos</t>
  </si>
  <si>
    <t>Drabužiai</t>
  </si>
  <si>
    <t>20 01 10</t>
  </si>
  <si>
    <t>Tekstilės gaminiai</t>
  </si>
  <si>
    <t>20 01 11</t>
  </si>
  <si>
    <t>20 01 38</t>
  </si>
  <si>
    <t>19 12 12</t>
  </si>
  <si>
    <t>Kitos komunalinės biologiškai skaidžios atliekos</t>
  </si>
  <si>
    <t>Mediena, nenurodyta 20 01 37</t>
  </si>
  <si>
    <t>Klaipėdos regioninis nepavojingų atliekų sąvartynas</t>
  </si>
  <si>
    <t>Turgaviečių atliekos</t>
  </si>
  <si>
    <t>20 03 02</t>
  </si>
  <si>
    <t>Gatvių valymo atliekos</t>
  </si>
  <si>
    <t>20 03 03</t>
  </si>
  <si>
    <t>Nuotakyno valymo atliekos</t>
  </si>
  <si>
    <t>20 03 06</t>
  </si>
  <si>
    <t>Marijampolės regioninis nepavojingų atliekų sąvartynas</t>
  </si>
  <si>
    <t>Panevėžio regioninis nepavojingų atliekų sąvartynas</t>
  </si>
  <si>
    <t xml:space="preserve"> -</t>
  </si>
  <si>
    <t>Visas pašalintas grynųjų komunalinių biologiškai skaidžių atliekų kiekis (suma tonomis, t)</t>
  </si>
  <si>
    <t>Šiaulių regioninis nepavojingų atliekų sąvartynas</t>
  </si>
  <si>
    <t>Tauragės regioninis nepavojingų atliekų sąvartynas</t>
  </si>
  <si>
    <t>Telšių regioninis nepavojingų atliekų sąvartynas</t>
  </si>
  <si>
    <t>Utenos regioninis nepavojingų atliekų sąvartynas</t>
  </si>
  <si>
    <t>Vilniaus regioninis nepavojingų atliekų sąvartynas</t>
  </si>
  <si>
    <t>Pašalintos/priimtos komunalinės biologiškai skaidžios atliekos</t>
  </si>
  <si>
    <t>-</t>
  </si>
  <si>
    <t>Šalinimui skirtos po apdorojimo likusios komunalinės biologiškai skaidžios atliekos</t>
  </si>
  <si>
    <t>Atliekų sąrašo kodas (pavyzdžiui, 19 05 03, 19 06 04, 19 12 12)</t>
  </si>
  <si>
    <t>Kitos mechaninio atliekų apdorojimo atliekos (įskaitant medžiagų mišinius), nenurodytos 19 12 11</t>
  </si>
  <si>
    <t>21,4 mg O2/g (AT4)</t>
  </si>
  <si>
    <t>Stabilas</t>
  </si>
  <si>
    <t>Kitos mechaninio atliekų apdorojimo atliekos, kodas 19 12 12</t>
  </si>
  <si>
    <t>AT4 10 mg O2/g (s. m.)</t>
  </si>
  <si>
    <t>123 mg/l (BOA)</t>
  </si>
  <si>
    <t>19 05 03</t>
  </si>
  <si>
    <t>Ištirpusi organinė anglis (IOA) 253 mg/l</t>
  </si>
  <si>
    <t xml:space="preserve"> Kitos mechaninio atliekų (įskaitant medžiagų mišinius) apdorojimo atliekos, nenurodytos 19 12 11</t>
  </si>
  <si>
    <t>Kitaip neapibrėžtos atliekos (po komposto sijojimo likusios atliekos)*</t>
  </si>
  <si>
    <t>19 05 99</t>
  </si>
  <si>
    <t>Reikalavimų neatitinkantis kompostas*</t>
  </si>
  <si>
    <t>Techninis kompostas Kauno MBA</t>
  </si>
  <si>
    <t>8,84 mg O2/g (s.m.)</t>
  </si>
  <si>
    <t>Techninis kompostas Zabieliškio MAR</t>
  </si>
  <si>
    <t>4,22 mg O2/g (s.m.)</t>
  </si>
  <si>
    <t>350 mg/l (BOA)</t>
  </si>
  <si>
    <t>Ištirpusi organinė anglis (IOA) 215,25 mg/l</t>
  </si>
  <si>
    <t>Kauno Lapių regioninis nepavojingų atliekų sąvartynas</t>
  </si>
  <si>
    <t>Zabieliškio regioninis nepavojingų atliekų sąvartynas</t>
  </si>
  <si>
    <t>Sąvartynas</t>
  </si>
  <si>
    <t>Tirtas BSA bendras kiekis, tonomis, t</t>
  </si>
  <si>
    <t>Pašalintas po apdorojimo likusių komunalinių BSA bendras kiekis, tonomis, t</t>
  </si>
  <si>
    <t>LIETUVA</t>
  </si>
  <si>
    <t>0*</t>
  </si>
  <si>
    <t>Bendra organinė anglis (BOA) eliuate mg/l 1491</t>
  </si>
  <si>
    <t>Bendra organinė anglis (BOA) eliuate mg/l 488</t>
  </si>
  <si>
    <t xml:space="preserve">Bendra organinė anglis (BOA) eliuate mg/l 1118 </t>
  </si>
  <si>
    <t>Priimtas MBA komunalinių biologiškai skaidžių atliekų bendras kiekis, tonomis, t</t>
  </si>
  <si>
    <t>Priimtas MBA komunalinių bologiškai skaidžių atliekų grynasis, tonomis, t</t>
  </si>
  <si>
    <t>Pašalintas sąvartyne komunalinių bologiškai skaidžių atliekų grynasis, tonomis, t</t>
  </si>
  <si>
    <t>Popieirus ir kartonas</t>
  </si>
  <si>
    <t>20 01 01</t>
  </si>
  <si>
    <t>Visas priimtas grynųjų komunalinių biologiškai skaidžių atliekų kiekis (suma tonomis, t)</t>
  </si>
  <si>
    <t>Atskirai priimtos/pašalintos komunalinės biologiškai skaidžios atliekos</t>
  </si>
  <si>
    <t>Pastaba - Tauragė neturi MBA įrenginių, todėl ataskaitos nėra teikiamos</t>
  </si>
  <si>
    <t>Atliekų biologinis skaidumas (laboratorijos duomenys)</t>
  </si>
  <si>
    <t xml:space="preserve">     PASTABA * atliekos sąvartyne nešalinamos,o naudojamos sąvartyno perdengimui</t>
  </si>
  <si>
    <t>REGIONINIAME NEPAVOJINGŲJŲ ATLIEKŲ SĄVARTYNE PAŠALINTŲ ARBA Į MBA, MA ĮRENGINIUS PRIIMTŲ KOMUNALINIŲ BIOLOGIŠKAI SKAIDŽIŲ ATLIEKŲ KIEKIO VERTINIMO ATASKAITA UŽ 2016 m.</t>
  </si>
  <si>
    <r>
      <t xml:space="preserve">Alytaus MBA ir </t>
    </r>
    <r>
      <rPr>
        <b/>
        <sz val="12"/>
        <color theme="5" tint="-0.499984740745262"/>
        <rFont val="Times New Roman"/>
        <family val="1"/>
        <charset val="186"/>
      </rPr>
      <t>regioninis nepavojingų atliekų sąvartynas</t>
    </r>
  </si>
  <si>
    <r>
      <rPr>
        <b/>
        <sz val="12"/>
        <color rgb="FFFF0000"/>
        <rFont val="Times New Roman"/>
        <family val="1"/>
        <charset val="186"/>
      </rPr>
      <t>Kauno MBA</t>
    </r>
    <r>
      <rPr>
        <b/>
        <sz val="12"/>
        <color theme="1"/>
        <rFont val="Times New Roman"/>
        <family val="1"/>
        <charset val="186"/>
      </rPr>
      <t xml:space="preserve">, </t>
    </r>
    <r>
      <rPr>
        <b/>
        <sz val="12"/>
        <color rgb="FF00B050"/>
        <rFont val="Times New Roman"/>
        <family val="1"/>
        <charset val="186"/>
      </rPr>
      <t>Zabieliškio MAR,</t>
    </r>
    <r>
      <rPr>
        <b/>
        <sz val="12"/>
        <color theme="1"/>
        <rFont val="Times New Roman"/>
        <family val="1"/>
        <charset val="186"/>
      </rPr>
      <t xml:space="preserve"> </t>
    </r>
    <r>
      <rPr>
        <b/>
        <sz val="12"/>
        <color rgb="FF00B0F0"/>
        <rFont val="Times New Roman"/>
        <family val="1"/>
        <charset val="186"/>
      </rPr>
      <t xml:space="preserve">UAB "Verslo vizijos" rūšiavimo įrenginys </t>
    </r>
    <r>
      <rPr>
        <b/>
        <sz val="12"/>
        <rFont val="Times New Roman"/>
        <family val="1"/>
        <charset val="186"/>
      </rPr>
      <t>ir</t>
    </r>
    <r>
      <rPr>
        <b/>
        <sz val="12"/>
        <color rgb="FF00B0F0"/>
        <rFont val="Times New Roman"/>
        <family val="1"/>
        <charset val="186"/>
      </rPr>
      <t xml:space="preserve"> </t>
    </r>
    <r>
      <rPr>
        <b/>
        <sz val="12"/>
        <color theme="1"/>
        <rFont val="Times New Roman"/>
        <family val="1"/>
        <charset val="186"/>
      </rPr>
      <t xml:space="preserve"> </t>
    </r>
    <r>
      <rPr>
        <b/>
        <sz val="12"/>
        <color theme="5" tint="-0.499984740745262"/>
        <rFont val="Times New Roman"/>
        <family val="1"/>
        <charset val="186"/>
      </rPr>
      <t>Lapių ir Zabieliškio regioniniai nepavojingų atliekų sąvartynai</t>
    </r>
  </si>
  <si>
    <r>
      <t xml:space="preserve">Klaipėdos MBA ir </t>
    </r>
    <r>
      <rPr>
        <b/>
        <sz val="12"/>
        <color theme="5" tint="-0.499984740745262"/>
        <rFont val="Times New Roman"/>
        <family val="1"/>
        <charset val="186"/>
      </rPr>
      <t>regioninis nepavojingų atliekų sąvartynas</t>
    </r>
  </si>
  <si>
    <r>
      <t>Marijampolės MBA ir</t>
    </r>
    <r>
      <rPr>
        <b/>
        <sz val="12"/>
        <color theme="5" tint="-0.499984740745262"/>
        <rFont val="Times New Roman"/>
        <family val="1"/>
        <charset val="186"/>
      </rPr>
      <t xml:space="preserve"> regioninis nepavojingų atliekų sąvartynas</t>
    </r>
  </si>
  <si>
    <r>
      <t xml:space="preserve">Vilniaus MBA ir </t>
    </r>
    <r>
      <rPr>
        <b/>
        <sz val="12"/>
        <color theme="5" tint="-0.499984740745262"/>
        <rFont val="Times New Roman"/>
        <family val="1"/>
        <charset val="186"/>
      </rPr>
      <t>regioninis nepavojingų atliekų sąvartynas</t>
    </r>
  </si>
  <si>
    <r>
      <t xml:space="preserve">Utenos MBA ir regioninis </t>
    </r>
    <r>
      <rPr>
        <b/>
        <sz val="12"/>
        <color theme="5" tint="-0.499984740745262"/>
        <rFont val="Times New Roman"/>
        <family val="1"/>
        <charset val="186"/>
      </rPr>
      <t>nepavojingų atliekų sąvartynas</t>
    </r>
  </si>
  <si>
    <r>
      <t xml:space="preserve">Telšių MBA ir regioninis </t>
    </r>
    <r>
      <rPr>
        <b/>
        <sz val="12"/>
        <color theme="5" tint="-0.499984740745262"/>
        <rFont val="Times New Roman"/>
        <family val="1"/>
        <charset val="186"/>
      </rPr>
      <t>nepavojingų atliekų sąvartynas</t>
    </r>
  </si>
  <si>
    <r>
      <t>Tauragės regioninis</t>
    </r>
    <r>
      <rPr>
        <b/>
        <sz val="12"/>
        <color theme="5" tint="-0.499984740745262"/>
        <rFont val="Times New Roman"/>
        <family val="1"/>
        <charset val="186"/>
      </rPr>
      <t xml:space="preserve"> nepavojingų atliekų sąvartynas</t>
    </r>
  </si>
  <si>
    <r>
      <t>Šiaulių MBA ir regioninis</t>
    </r>
    <r>
      <rPr>
        <b/>
        <sz val="12"/>
        <color theme="5" tint="-0.499984740745262"/>
        <rFont val="Times New Roman"/>
        <family val="1"/>
        <charset val="186"/>
      </rPr>
      <t xml:space="preserve"> nepavojingų atliekų sąvartynas</t>
    </r>
  </si>
  <si>
    <r>
      <t xml:space="preserve">Panevėžio MBA ir regioninis </t>
    </r>
    <r>
      <rPr>
        <b/>
        <sz val="12"/>
        <color theme="5" tint="-0.499984740745262"/>
        <rFont val="Times New Roman"/>
        <family val="1"/>
        <charset val="186"/>
      </rPr>
      <t>nepavojingų atliekų sąvartynas</t>
    </r>
  </si>
  <si>
    <t>DN</t>
  </si>
  <si>
    <t>DN - duomenys neteikti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</si>
</sst>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9" x14ac:knownFonts="1"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color rgb="FF00B05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rgb="FF00B05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2"/>
      <color rgb="FF00B05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4"/>
      <color rgb="FF00B05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rgb="FF00B0F0"/>
      <name val="Times New Roman"/>
      <family val="1"/>
      <charset val="186"/>
    </font>
    <font>
      <sz val="12"/>
      <color rgb="FF00B0F0"/>
      <name val="Times New Roman"/>
      <family val="1"/>
      <charset val="186"/>
    </font>
    <font>
      <sz val="12"/>
      <color theme="5" tint="-0.499984740745262"/>
      <name val="Times New Roman"/>
      <family val="1"/>
      <charset val="186"/>
    </font>
    <font>
      <b/>
      <sz val="12"/>
      <color theme="5" tint="-0.49998474074526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7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/>
    <xf numFmtId="164" fontId="0" fillId="0" borderId="0" xfId="0" applyNumberFormat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8" fillId="0" borderId="0" xfId="0" applyFont="1"/>
    <xf numFmtId="0" fontId="13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165" fontId="4" fillId="0" borderId="21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2" fontId="4" fillId="0" borderId="29" xfId="0" applyNumberFormat="1" applyFont="1" applyFill="1" applyBorder="1" applyAlignment="1">
      <alignment horizontal="center" vertical="center"/>
    </xf>
    <xf numFmtId="165" fontId="4" fillId="0" borderId="29" xfId="0" applyNumberFormat="1" applyFont="1" applyFill="1" applyBorder="1" applyAlignment="1">
      <alignment horizontal="center" vertical="center"/>
    </xf>
    <xf numFmtId="165" fontId="4" fillId="0" borderId="3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4" fillId="0" borderId="18" xfId="0" applyNumberFormat="1" applyFont="1" applyFill="1" applyBorder="1" applyAlignment="1">
      <alignment horizontal="center" vertical="center" wrapText="1"/>
    </xf>
    <xf numFmtId="2" fontId="4" fillId="0" borderId="19" xfId="0" applyNumberFormat="1" applyFont="1" applyFill="1" applyBorder="1" applyAlignment="1">
      <alignment horizontal="center" vertical="center"/>
    </xf>
    <xf numFmtId="2" fontId="4" fillId="0" borderId="23" xfId="0" applyNumberFormat="1" applyFont="1" applyFill="1" applyBorder="1" applyAlignment="1">
      <alignment horizontal="center" vertical="center"/>
    </xf>
    <xf numFmtId="165" fontId="3" fillId="0" borderId="36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165" fontId="4" fillId="0" borderId="31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164" fontId="4" fillId="0" borderId="19" xfId="0" applyNumberFormat="1" applyFont="1" applyFill="1" applyBorder="1" applyAlignment="1">
      <alignment horizontal="center" vertical="center"/>
    </xf>
    <xf numFmtId="164" fontId="4" fillId="0" borderId="23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vertical="center" wrapText="1"/>
    </xf>
    <xf numFmtId="2" fontId="4" fillId="0" borderId="20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vertical="center" wrapText="1"/>
    </xf>
    <xf numFmtId="0" fontId="4" fillId="0" borderId="31" xfId="0" applyFont="1" applyFill="1" applyBorder="1" applyAlignment="1">
      <alignment horizontal="center" vertical="center"/>
    </xf>
    <xf numFmtId="165" fontId="3" fillId="0" borderId="36" xfId="0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2" fontId="16" fillId="0" borderId="21" xfId="0" applyNumberFormat="1" applyFont="1" applyFill="1" applyBorder="1" applyAlignment="1">
      <alignment horizontal="center" vertical="center"/>
    </xf>
    <xf numFmtId="2" fontId="16" fillId="0" borderId="8" xfId="0" applyNumberFormat="1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65" fontId="17" fillId="0" borderId="3" xfId="0" applyNumberFormat="1" applyFont="1" applyFill="1" applyBorder="1" applyAlignment="1">
      <alignment horizontal="center" vertical="center"/>
    </xf>
    <xf numFmtId="165" fontId="17" fillId="0" borderId="4" xfId="0" applyNumberFormat="1" applyFont="1" applyFill="1" applyBorder="1" applyAlignment="1">
      <alignment horizontal="center" vertical="center"/>
    </xf>
    <xf numFmtId="165" fontId="17" fillId="0" borderId="13" xfId="0" applyNumberFormat="1" applyFont="1" applyFill="1" applyBorder="1" applyAlignment="1">
      <alignment horizontal="center" vertical="center"/>
    </xf>
    <xf numFmtId="165" fontId="17" fillId="0" borderId="6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/>
    </xf>
    <xf numFmtId="165" fontId="17" fillId="0" borderId="7" xfId="0" applyNumberFormat="1" applyFont="1" applyFill="1" applyBorder="1" applyAlignment="1">
      <alignment horizontal="center" vertical="center"/>
    </xf>
    <xf numFmtId="165" fontId="17" fillId="0" borderId="25" xfId="0" applyNumberFormat="1" applyFont="1" applyFill="1" applyBorder="1" applyAlignment="1">
      <alignment horizontal="center" vertical="center"/>
    </xf>
    <xf numFmtId="165" fontId="17" fillId="0" borderId="10" xfId="0" applyNumberFormat="1" applyFont="1" applyFill="1" applyBorder="1" applyAlignment="1">
      <alignment horizontal="center" vertical="center"/>
    </xf>
    <xf numFmtId="165" fontId="17" fillId="0" borderId="31" xfId="0" applyNumberFormat="1" applyFont="1" applyFill="1" applyBorder="1" applyAlignment="1">
      <alignment horizontal="center" vertical="center"/>
    </xf>
    <xf numFmtId="165" fontId="18" fillId="0" borderId="36" xfId="0" applyNumberFormat="1" applyFont="1" applyFill="1" applyBorder="1" applyAlignment="1">
      <alignment horizontal="center" vertical="center"/>
    </xf>
    <xf numFmtId="2" fontId="17" fillId="0" borderId="20" xfId="0" applyNumberFormat="1" applyFont="1" applyFill="1" applyBorder="1" applyAlignment="1">
      <alignment horizontal="center" vertical="center"/>
    </xf>
    <xf numFmtId="165" fontId="17" fillId="0" borderId="21" xfId="0" applyNumberFormat="1" applyFont="1" applyFill="1" applyBorder="1" applyAlignment="1">
      <alignment horizontal="center" vertical="center"/>
    </xf>
    <xf numFmtId="165" fontId="17" fillId="0" borderId="24" xfId="0" applyNumberFormat="1" applyFont="1" applyFill="1" applyBorder="1" applyAlignment="1">
      <alignment horizontal="center" vertical="center"/>
    </xf>
    <xf numFmtId="2" fontId="17" fillId="0" borderId="6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2" fontId="17" fillId="0" borderId="7" xfId="0" applyNumberFormat="1" applyFont="1" applyFill="1" applyBorder="1" applyAlignment="1">
      <alignment horizontal="center" vertical="center"/>
    </xf>
    <xf numFmtId="2" fontId="17" fillId="0" borderId="21" xfId="0" applyNumberFormat="1" applyFont="1" applyFill="1" applyBorder="1" applyAlignment="1">
      <alignment horizontal="center" vertical="center"/>
    </xf>
    <xf numFmtId="2" fontId="17" fillId="0" borderId="8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165" fontId="17" fillId="0" borderId="14" xfId="0" applyNumberFormat="1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165" fontId="17" fillId="0" borderId="16" xfId="0" applyNumberFormat="1" applyFont="1" applyFill="1" applyBorder="1" applyAlignment="1">
      <alignment horizontal="center" vertical="center"/>
    </xf>
    <xf numFmtId="165" fontId="17" fillId="0" borderId="9" xfId="0" applyNumberFormat="1" applyFont="1" applyFill="1" applyBorder="1" applyAlignment="1">
      <alignment horizontal="center" vertical="center"/>
    </xf>
    <xf numFmtId="165" fontId="17" fillId="0" borderId="8" xfId="0" applyNumberFormat="1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165" fontId="17" fillId="0" borderId="5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165" fontId="18" fillId="0" borderId="17" xfId="0" applyNumberFormat="1" applyFont="1" applyFill="1" applyBorder="1" applyAlignment="1">
      <alignment horizontal="center" vertical="center"/>
    </xf>
    <xf numFmtId="165" fontId="18" fillId="0" borderId="17" xfId="0" applyNumberFormat="1" applyFont="1" applyFill="1" applyBorder="1" applyAlignment="1">
      <alignment horizontal="center" vertical="center" wrapText="1"/>
    </xf>
    <xf numFmtId="2" fontId="17" fillId="0" borderId="18" xfId="0" applyNumberFormat="1" applyFont="1" applyFill="1" applyBorder="1" applyAlignment="1">
      <alignment horizontal="center" vertical="center"/>
    </xf>
    <xf numFmtId="2" fontId="17" fillId="0" borderId="19" xfId="0" applyNumberFormat="1" applyFont="1" applyFill="1" applyBorder="1" applyAlignment="1">
      <alignment horizontal="center" vertical="center"/>
    </xf>
    <xf numFmtId="2" fontId="17" fillId="0" borderId="23" xfId="0" applyNumberFormat="1" applyFont="1" applyFill="1" applyBorder="1" applyAlignment="1">
      <alignment horizontal="center" vertical="center"/>
    </xf>
    <xf numFmtId="165" fontId="18" fillId="0" borderId="36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164" fontId="17" fillId="0" borderId="37" xfId="0" applyNumberFormat="1" applyFont="1" applyFill="1" applyBorder="1" applyAlignment="1">
      <alignment horizontal="center" vertical="center"/>
    </xf>
    <xf numFmtId="164" fontId="17" fillId="0" borderId="22" xfId="0" applyNumberFormat="1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165" fontId="17" fillId="0" borderId="34" xfId="0" applyNumberFormat="1" applyFont="1" applyFill="1" applyBorder="1" applyAlignment="1">
      <alignment horizontal="center" vertical="center"/>
    </xf>
    <xf numFmtId="165" fontId="17" fillId="0" borderId="38" xfId="0" applyNumberFormat="1" applyFont="1" applyFill="1" applyBorder="1" applyAlignment="1">
      <alignment horizontal="center" vertical="center"/>
    </xf>
    <xf numFmtId="2" fontId="0" fillId="0" borderId="0" xfId="0" applyNumberFormat="1"/>
    <xf numFmtId="165" fontId="3" fillId="0" borderId="28" xfId="0" applyNumberFormat="1" applyFont="1" applyFill="1" applyBorder="1" applyAlignment="1">
      <alignment horizontal="center" vertical="center" wrapText="1"/>
    </xf>
    <xf numFmtId="165" fontId="3" fillId="0" borderId="30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/>
    </xf>
    <xf numFmtId="165" fontId="2" fillId="0" borderId="28" xfId="0" applyNumberFormat="1" applyFont="1" applyFill="1" applyBorder="1" applyAlignment="1">
      <alignment horizontal="center" vertical="center" wrapText="1"/>
    </xf>
    <xf numFmtId="165" fontId="2" fillId="0" borderId="30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/>
    </xf>
    <xf numFmtId="4" fontId="4" fillId="0" borderId="21" xfId="0" applyNumberFormat="1" applyFont="1" applyFill="1" applyBorder="1" applyAlignment="1">
      <alignment horizontal="center" vertical="center"/>
    </xf>
  </cellXfs>
  <cellStyles count="2"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6"/>
  <sheetViews>
    <sheetView tabSelected="1" topLeftCell="A4" zoomScale="60" zoomScaleNormal="60" workbookViewId="0">
      <selection activeCell="AL21" sqref="AL21:AM21"/>
    </sheetView>
  </sheetViews>
  <sheetFormatPr defaultRowHeight="15.75" x14ac:dyDescent="0.25"/>
  <cols>
    <col min="1" max="1" width="17.75" style="1" customWidth="1"/>
    <col min="2" max="2" width="10.125" customWidth="1"/>
    <col min="3" max="3" width="12.125" customWidth="1"/>
    <col min="4" max="4" width="16.375" customWidth="1"/>
    <col min="5" max="7" width="18.375" customWidth="1"/>
    <col min="8" max="9" width="17.375" customWidth="1"/>
    <col min="10" max="10" width="15.125" customWidth="1"/>
    <col min="11" max="11" width="13.125" customWidth="1"/>
    <col min="12" max="13" width="14.5" customWidth="1"/>
    <col min="14" max="14" width="13.125" customWidth="1"/>
    <col min="15" max="16" width="17.375" customWidth="1"/>
    <col min="17" max="17" width="16.875" customWidth="1"/>
    <col min="18" max="18" width="9.25" customWidth="1"/>
    <col min="19" max="19" width="12.125" customWidth="1"/>
    <col min="20" max="23" width="17.5" customWidth="1"/>
    <col min="24" max="24" width="19.875" customWidth="1"/>
    <col min="25" max="25" width="16.875" customWidth="1"/>
    <col min="26" max="26" width="9.125" customWidth="1"/>
    <col min="27" max="27" width="11.125" customWidth="1"/>
    <col min="28" max="28" width="14.125" customWidth="1"/>
    <col min="29" max="29" width="16.5" customWidth="1"/>
    <col min="30" max="30" width="16.875" customWidth="1"/>
    <col min="31" max="31" width="18.875" customWidth="1"/>
    <col min="32" max="32" width="17.875" customWidth="1"/>
    <col min="33" max="33" width="17.25" customWidth="1"/>
    <col min="34" max="34" width="8.625" customWidth="1"/>
    <col min="35" max="38" width="11.625" customWidth="1"/>
    <col min="39" max="40" width="17.625" customWidth="1"/>
  </cols>
  <sheetData>
    <row r="1" spans="1:40" ht="42" customHeight="1" x14ac:dyDescent="0.25">
      <c r="A1" s="3" t="s">
        <v>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"/>
      <c r="R1" s="2"/>
      <c r="S1" s="2"/>
    </row>
    <row r="3" spans="1:40" ht="16.5" thickBot="1" x14ac:dyDescent="0.3"/>
    <row r="4" spans="1:40" ht="35.25" customHeight="1" thickBot="1" x14ac:dyDescent="0.3">
      <c r="A4" s="147" t="s">
        <v>73</v>
      </c>
      <c r="B4" s="148"/>
      <c r="C4" s="148"/>
      <c r="D4" s="148"/>
      <c r="E4" s="148"/>
      <c r="F4" s="156"/>
      <c r="G4" s="156"/>
      <c r="H4" s="149"/>
      <c r="I4" s="151" t="s">
        <v>74</v>
      </c>
      <c r="J4" s="152"/>
      <c r="K4" s="152"/>
      <c r="L4" s="152"/>
      <c r="M4" s="152"/>
      <c r="N4" s="152"/>
      <c r="O4" s="152"/>
      <c r="P4" s="154"/>
      <c r="Q4" s="151" t="s">
        <v>75</v>
      </c>
      <c r="R4" s="152"/>
      <c r="S4" s="152"/>
      <c r="T4" s="152"/>
      <c r="U4" s="153"/>
      <c r="V4" s="153"/>
      <c r="W4" s="153"/>
      <c r="X4" s="154"/>
      <c r="Y4" s="151" t="s">
        <v>76</v>
      </c>
      <c r="Z4" s="152"/>
      <c r="AA4" s="152"/>
      <c r="AB4" s="152"/>
      <c r="AC4" s="152"/>
      <c r="AD4" s="152"/>
      <c r="AE4" s="152"/>
      <c r="AF4" s="154"/>
      <c r="AG4" s="147" t="s">
        <v>82</v>
      </c>
      <c r="AH4" s="148"/>
      <c r="AI4" s="148"/>
      <c r="AJ4" s="148"/>
      <c r="AK4" s="148"/>
      <c r="AL4" s="148"/>
      <c r="AM4" s="148"/>
      <c r="AN4" s="149"/>
    </row>
    <row r="5" spans="1:40" ht="125.25" customHeight="1" thickBot="1" x14ac:dyDescent="0.3">
      <c r="A5" s="25" t="s">
        <v>30</v>
      </c>
      <c r="B5" s="26" t="s">
        <v>1</v>
      </c>
      <c r="C5" s="26" t="s">
        <v>2</v>
      </c>
      <c r="D5" s="26" t="s">
        <v>62</v>
      </c>
      <c r="E5" s="27" t="s">
        <v>63</v>
      </c>
      <c r="F5" s="25" t="s">
        <v>2</v>
      </c>
      <c r="G5" s="26" t="s">
        <v>64</v>
      </c>
      <c r="H5" s="54" t="s">
        <v>64</v>
      </c>
      <c r="I5" s="25" t="s">
        <v>30</v>
      </c>
      <c r="J5" s="26" t="s">
        <v>1</v>
      </c>
      <c r="K5" s="26" t="s">
        <v>2</v>
      </c>
      <c r="L5" s="26" t="s">
        <v>62</v>
      </c>
      <c r="M5" s="27" t="s">
        <v>63</v>
      </c>
      <c r="N5" s="111" t="s">
        <v>2</v>
      </c>
      <c r="O5" s="112" t="s">
        <v>64</v>
      </c>
      <c r="P5" s="113" t="s">
        <v>64</v>
      </c>
      <c r="Q5" s="79" t="s">
        <v>30</v>
      </c>
      <c r="R5" s="38" t="s">
        <v>1</v>
      </c>
      <c r="S5" s="38" t="s">
        <v>2</v>
      </c>
      <c r="T5" s="38" t="s">
        <v>62</v>
      </c>
      <c r="U5" s="39" t="s">
        <v>63</v>
      </c>
      <c r="V5" s="25" t="s">
        <v>2</v>
      </c>
      <c r="W5" s="26" t="s">
        <v>64</v>
      </c>
      <c r="X5" s="27" t="s">
        <v>64</v>
      </c>
      <c r="Y5" s="37" t="s">
        <v>30</v>
      </c>
      <c r="Z5" s="38" t="s">
        <v>1</v>
      </c>
      <c r="AA5" s="38" t="s">
        <v>2</v>
      </c>
      <c r="AB5" s="38" t="s">
        <v>62</v>
      </c>
      <c r="AC5" s="39" t="s">
        <v>63</v>
      </c>
      <c r="AD5" s="25" t="s">
        <v>2</v>
      </c>
      <c r="AE5" s="26" t="s">
        <v>64</v>
      </c>
      <c r="AF5" s="27" t="s">
        <v>64</v>
      </c>
      <c r="AG5" s="52" t="s">
        <v>30</v>
      </c>
      <c r="AH5" s="48" t="s">
        <v>1</v>
      </c>
      <c r="AI5" s="50" t="s">
        <v>2</v>
      </c>
      <c r="AJ5" s="50" t="s">
        <v>62</v>
      </c>
      <c r="AK5" s="51" t="s">
        <v>63</v>
      </c>
      <c r="AL5" s="49" t="s">
        <v>2</v>
      </c>
      <c r="AM5" s="51" t="s">
        <v>64</v>
      </c>
      <c r="AN5" s="51" t="s">
        <v>64</v>
      </c>
    </row>
    <row r="6" spans="1:40" ht="59.25" customHeight="1" thickBot="1" x14ac:dyDescent="0.3">
      <c r="A6" s="28" t="s">
        <v>3</v>
      </c>
      <c r="B6" s="29" t="s">
        <v>4</v>
      </c>
      <c r="C6" s="30">
        <v>42.37</v>
      </c>
      <c r="D6" s="30">
        <v>37718.480000000003</v>
      </c>
      <c r="E6" s="31">
        <v>15981.319</v>
      </c>
      <c r="F6" s="100">
        <v>42.37</v>
      </c>
      <c r="G6" s="101">
        <v>404.48</v>
      </c>
      <c r="H6" s="102">
        <v>171.37799999999999</v>
      </c>
      <c r="I6" s="74" t="s">
        <v>3</v>
      </c>
      <c r="J6" s="169" t="s">
        <v>4</v>
      </c>
      <c r="K6" s="170">
        <v>52.23</v>
      </c>
      <c r="L6" s="170">
        <v>18640.400000000001</v>
      </c>
      <c r="M6" s="171">
        <v>9735.07</v>
      </c>
      <c r="N6" s="103" t="s">
        <v>31</v>
      </c>
      <c r="O6" s="104" t="s">
        <v>31</v>
      </c>
      <c r="P6" s="105" t="s">
        <v>31</v>
      </c>
      <c r="Q6" s="80" t="s">
        <v>3</v>
      </c>
      <c r="R6" s="40" t="s">
        <v>4</v>
      </c>
      <c r="S6" s="41">
        <v>34.000999999999998</v>
      </c>
      <c r="T6" s="42">
        <v>102928</v>
      </c>
      <c r="U6" s="43">
        <v>34996.5</v>
      </c>
      <c r="V6" s="119" t="s">
        <v>31</v>
      </c>
      <c r="W6" s="102" t="s">
        <v>31</v>
      </c>
      <c r="X6" s="120" t="s">
        <v>31</v>
      </c>
      <c r="Y6" s="28" t="s">
        <v>3</v>
      </c>
      <c r="Z6" s="29" t="s">
        <v>4</v>
      </c>
      <c r="AA6" s="30">
        <v>40.159999999999997</v>
      </c>
      <c r="AB6" s="30">
        <v>30642.15</v>
      </c>
      <c r="AC6" s="45">
        <v>12305.859</v>
      </c>
      <c r="AD6" s="100">
        <v>40.159999999999997</v>
      </c>
      <c r="AE6" s="101">
        <v>13485.972</v>
      </c>
      <c r="AF6" s="120">
        <f>AE6*AD6/100</f>
        <v>5415.9663551999993</v>
      </c>
      <c r="AG6" s="28" t="s">
        <v>3</v>
      </c>
      <c r="AH6" s="29" t="s">
        <v>4</v>
      </c>
      <c r="AI6" s="30">
        <v>46.88</v>
      </c>
      <c r="AJ6" s="30">
        <v>37242.9</v>
      </c>
      <c r="AK6" s="45">
        <v>17458.900000000001</v>
      </c>
      <c r="AL6" s="100">
        <v>46.95</v>
      </c>
      <c r="AM6" s="101">
        <v>2638.87</v>
      </c>
      <c r="AN6" s="120">
        <v>1238.8699999999999</v>
      </c>
    </row>
    <row r="7" spans="1:40" ht="42" customHeight="1" thickBot="1" x14ac:dyDescent="0.3">
      <c r="A7" s="150" t="s">
        <v>68</v>
      </c>
      <c r="B7" s="150"/>
      <c r="C7" s="150"/>
      <c r="D7" s="150"/>
      <c r="E7" s="150"/>
      <c r="F7" s="150"/>
      <c r="G7" s="150"/>
      <c r="H7" s="155"/>
      <c r="I7" s="73" t="s">
        <v>3</v>
      </c>
      <c r="J7" s="166" t="s">
        <v>4</v>
      </c>
      <c r="K7" s="167">
        <v>56.54</v>
      </c>
      <c r="L7" s="167">
        <v>122144</v>
      </c>
      <c r="M7" s="168">
        <v>69054.7</v>
      </c>
      <c r="N7" s="103" t="s">
        <v>31</v>
      </c>
      <c r="O7" s="104" t="s">
        <v>31</v>
      </c>
      <c r="P7" s="105" t="s">
        <v>31</v>
      </c>
      <c r="Q7" s="157" t="s">
        <v>68</v>
      </c>
      <c r="R7" s="150"/>
      <c r="S7" s="150"/>
      <c r="T7" s="150"/>
      <c r="U7" s="150"/>
      <c r="V7" s="150"/>
      <c r="W7" s="150"/>
      <c r="X7" s="150"/>
      <c r="Y7" s="160" t="s">
        <v>5</v>
      </c>
      <c r="Z7" s="150"/>
      <c r="AA7" s="150"/>
      <c r="AB7" s="150"/>
      <c r="AC7" s="150"/>
      <c r="AD7" s="150"/>
      <c r="AE7" s="150"/>
      <c r="AF7" s="161"/>
      <c r="AG7" s="150" t="s">
        <v>68</v>
      </c>
      <c r="AH7" s="150"/>
      <c r="AI7" s="150"/>
      <c r="AJ7" s="150"/>
      <c r="AK7" s="150"/>
      <c r="AL7" s="150"/>
      <c r="AM7" s="150"/>
      <c r="AN7" s="150"/>
    </row>
    <row r="8" spans="1:40" ht="32.25" customHeight="1" thickBot="1" x14ac:dyDescent="0.3">
      <c r="A8" s="32" t="s">
        <v>65</v>
      </c>
      <c r="B8" s="33" t="s">
        <v>66</v>
      </c>
      <c r="C8" s="33">
        <v>100</v>
      </c>
      <c r="D8" s="33">
        <v>5.6</v>
      </c>
      <c r="E8" s="34">
        <v>5.6</v>
      </c>
      <c r="F8" s="90" t="s">
        <v>31</v>
      </c>
      <c r="G8" s="91" t="s">
        <v>31</v>
      </c>
      <c r="H8" s="92" t="s">
        <v>31</v>
      </c>
      <c r="I8" s="75" t="s">
        <v>3</v>
      </c>
      <c r="J8" s="76" t="s">
        <v>4</v>
      </c>
      <c r="K8" s="77">
        <v>47.79</v>
      </c>
      <c r="L8" s="77">
        <v>11263.9</v>
      </c>
      <c r="M8" s="78">
        <v>5383.03</v>
      </c>
      <c r="N8" s="100" t="s">
        <v>31</v>
      </c>
      <c r="O8" s="106" t="s">
        <v>31</v>
      </c>
      <c r="P8" s="107" t="s">
        <v>31</v>
      </c>
      <c r="Q8" s="81" t="s">
        <v>15</v>
      </c>
      <c r="R8" s="33" t="s">
        <v>16</v>
      </c>
      <c r="S8" s="33">
        <v>50</v>
      </c>
      <c r="T8" s="36">
        <v>30.375</v>
      </c>
      <c r="U8" s="34">
        <v>15.188000000000001</v>
      </c>
      <c r="V8" s="114">
        <v>50</v>
      </c>
      <c r="W8" s="91">
        <v>30.375</v>
      </c>
      <c r="X8" s="92">
        <v>15.188000000000001</v>
      </c>
      <c r="Y8" s="32" t="s">
        <v>6</v>
      </c>
      <c r="Z8" s="33" t="s">
        <v>7</v>
      </c>
      <c r="AA8" s="33">
        <v>50</v>
      </c>
      <c r="AB8" s="33" t="s">
        <v>31</v>
      </c>
      <c r="AC8" s="46" t="s">
        <v>31</v>
      </c>
      <c r="AD8" s="121">
        <v>50</v>
      </c>
      <c r="AE8" s="91">
        <v>26.608000000000001</v>
      </c>
      <c r="AF8" s="122">
        <v>13.304</v>
      </c>
      <c r="AG8" s="32" t="s">
        <v>6</v>
      </c>
      <c r="AH8" s="33" t="s">
        <v>7</v>
      </c>
      <c r="AI8" s="33" t="s">
        <v>31</v>
      </c>
      <c r="AJ8" s="33" t="s">
        <v>31</v>
      </c>
      <c r="AK8" s="46" t="s">
        <v>31</v>
      </c>
      <c r="AL8" s="114">
        <v>50</v>
      </c>
      <c r="AM8" s="91">
        <v>36.799999999999997</v>
      </c>
      <c r="AN8" s="122">
        <v>18.399999999999999</v>
      </c>
    </row>
    <row r="9" spans="1:40" ht="32.25" thickBot="1" x14ac:dyDescent="0.3">
      <c r="A9" s="21" t="s">
        <v>8</v>
      </c>
      <c r="B9" s="22" t="s">
        <v>9</v>
      </c>
      <c r="C9" s="22">
        <v>50</v>
      </c>
      <c r="D9" s="22" t="s">
        <v>31</v>
      </c>
      <c r="E9" s="24" t="s">
        <v>31</v>
      </c>
      <c r="F9" s="93">
        <v>50</v>
      </c>
      <c r="G9" s="94">
        <v>168.76</v>
      </c>
      <c r="H9" s="95">
        <v>84.38</v>
      </c>
      <c r="I9" s="150" t="s">
        <v>68</v>
      </c>
      <c r="J9" s="150"/>
      <c r="K9" s="150"/>
      <c r="L9" s="150"/>
      <c r="M9" s="150"/>
      <c r="N9" s="150"/>
      <c r="O9" s="150"/>
      <c r="P9" s="150"/>
      <c r="Q9" s="21" t="s">
        <v>17</v>
      </c>
      <c r="R9" s="22" t="s">
        <v>18</v>
      </c>
      <c r="S9" s="22">
        <v>50</v>
      </c>
      <c r="T9" s="23">
        <v>1891.21</v>
      </c>
      <c r="U9" s="24">
        <v>945.60500000000002</v>
      </c>
      <c r="V9" s="115">
        <v>50</v>
      </c>
      <c r="W9" s="94">
        <v>1891.21</v>
      </c>
      <c r="X9" s="116">
        <v>945.60500000000002</v>
      </c>
      <c r="Y9" s="21" t="s">
        <v>8</v>
      </c>
      <c r="Z9" s="22" t="s">
        <v>9</v>
      </c>
      <c r="AA9" s="22">
        <v>50</v>
      </c>
      <c r="AB9" s="22" t="s">
        <v>31</v>
      </c>
      <c r="AC9" s="47" t="s">
        <v>31</v>
      </c>
      <c r="AD9" s="123">
        <v>50</v>
      </c>
      <c r="AE9" s="94">
        <v>26.96</v>
      </c>
      <c r="AF9" s="95">
        <v>13.48</v>
      </c>
      <c r="AG9" s="69" t="s">
        <v>8</v>
      </c>
      <c r="AH9" s="30" t="s">
        <v>9</v>
      </c>
      <c r="AI9" s="30" t="s">
        <v>31</v>
      </c>
      <c r="AJ9" s="30" t="s">
        <v>31</v>
      </c>
      <c r="AK9" s="45" t="s">
        <v>31</v>
      </c>
      <c r="AL9" s="100">
        <v>50</v>
      </c>
      <c r="AM9" s="101">
        <v>605.17999999999995</v>
      </c>
      <c r="AN9" s="120">
        <v>302.58999999999997</v>
      </c>
    </row>
    <row r="10" spans="1:40" ht="46.5" customHeight="1" thickBot="1" x14ac:dyDescent="0.3">
      <c r="A10" s="59" t="s">
        <v>6</v>
      </c>
      <c r="B10" s="60" t="s">
        <v>7</v>
      </c>
      <c r="C10" s="60">
        <v>100</v>
      </c>
      <c r="D10" s="60" t="s">
        <v>31</v>
      </c>
      <c r="E10" s="62" t="s">
        <v>31</v>
      </c>
      <c r="F10" s="96">
        <v>50</v>
      </c>
      <c r="G10" s="97">
        <v>5.57</v>
      </c>
      <c r="H10" s="98">
        <v>2.7850000000000001</v>
      </c>
      <c r="I10" s="32" t="s">
        <v>23</v>
      </c>
      <c r="J10" s="82" t="s">
        <v>23</v>
      </c>
      <c r="K10" s="82" t="s">
        <v>23</v>
      </c>
      <c r="L10" s="82" t="s">
        <v>23</v>
      </c>
      <c r="M10" s="83" t="s">
        <v>23</v>
      </c>
      <c r="N10" s="108" t="s">
        <v>23</v>
      </c>
      <c r="O10" s="109" t="s">
        <v>23</v>
      </c>
      <c r="P10" s="110" t="s">
        <v>23</v>
      </c>
      <c r="Q10" s="59" t="s">
        <v>19</v>
      </c>
      <c r="R10" s="60" t="s">
        <v>20</v>
      </c>
      <c r="S10" s="60">
        <v>100</v>
      </c>
      <c r="T10" s="61">
        <v>566.88</v>
      </c>
      <c r="U10" s="62">
        <v>283.44</v>
      </c>
      <c r="V10" s="117">
        <v>100</v>
      </c>
      <c r="W10" s="97">
        <v>566.88</v>
      </c>
      <c r="X10" s="118">
        <v>283.44</v>
      </c>
      <c r="Y10" s="59" t="s">
        <v>13</v>
      </c>
      <c r="Z10" s="60" t="s">
        <v>10</v>
      </c>
      <c r="AA10" s="60">
        <v>100</v>
      </c>
      <c r="AB10" s="60" t="s">
        <v>31</v>
      </c>
      <c r="AC10" s="71" t="s">
        <v>31</v>
      </c>
      <c r="AD10" s="124">
        <v>100</v>
      </c>
      <c r="AE10" s="97">
        <v>30.82</v>
      </c>
      <c r="AF10" s="98">
        <v>30.82</v>
      </c>
      <c r="AG10" s="144" t="s">
        <v>67</v>
      </c>
      <c r="AH10" s="145"/>
      <c r="AI10" s="145"/>
      <c r="AJ10" s="146"/>
      <c r="AK10" s="70">
        <f>AK6</f>
        <v>17458.900000000001</v>
      </c>
      <c r="AL10" s="142" t="s">
        <v>24</v>
      </c>
      <c r="AM10" s="143"/>
      <c r="AN10" s="125">
        <f>SUM(AN6,AN8,AN9)</f>
        <v>1559.86</v>
      </c>
    </row>
    <row r="11" spans="1:40" ht="75.75" customHeight="1" thickBot="1" x14ac:dyDescent="0.3">
      <c r="A11" s="144" t="s">
        <v>67</v>
      </c>
      <c r="B11" s="145"/>
      <c r="C11" s="145"/>
      <c r="D11" s="146"/>
      <c r="E11" s="72">
        <f>E6+E8</f>
        <v>15986.919</v>
      </c>
      <c r="F11" s="158" t="s">
        <v>24</v>
      </c>
      <c r="G11" s="159"/>
      <c r="H11" s="99">
        <f>SUM(H6,H8:H10)</f>
        <v>258.54300000000001</v>
      </c>
      <c r="I11" s="144" t="s">
        <v>67</v>
      </c>
      <c r="J11" s="145"/>
      <c r="K11" s="145"/>
      <c r="L11" s="146"/>
      <c r="M11" s="72">
        <f>SUM(M6:M8)</f>
        <v>84172.799999999988</v>
      </c>
      <c r="N11" s="158" t="s">
        <v>24</v>
      </c>
      <c r="O11" s="159"/>
      <c r="P11" s="99" t="s">
        <v>31</v>
      </c>
      <c r="Q11" s="144" t="s">
        <v>67</v>
      </c>
      <c r="R11" s="145"/>
      <c r="S11" s="145"/>
      <c r="T11" s="146"/>
      <c r="U11" s="58">
        <f>SUM(U8:U10)+U6</f>
        <v>36240.733</v>
      </c>
      <c r="V11" s="142" t="s">
        <v>24</v>
      </c>
      <c r="W11" s="143"/>
      <c r="X11" s="99">
        <f>X8+X9+X10</f>
        <v>1244.2329999999999</v>
      </c>
      <c r="Y11" s="144" t="s">
        <v>67</v>
      </c>
      <c r="Z11" s="145"/>
      <c r="AA11" s="145"/>
      <c r="AB11" s="146"/>
      <c r="AC11" s="70">
        <f>AC6</f>
        <v>12305.859</v>
      </c>
      <c r="AD11" s="142" t="s">
        <v>24</v>
      </c>
      <c r="AE11" s="143"/>
      <c r="AF11" s="99">
        <f>SUM(AF6,AF8,AF8:AF10)</f>
        <v>5486.8743551999987</v>
      </c>
      <c r="AG11" s="5"/>
      <c r="AH11" s="6"/>
      <c r="AI11" s="6"/>
      <c r="AJ11" s="6"/>
      <c r="AK11" s="6"/>
      <c r="AL11" s="6"/>
      <c r="AM11" s="7"/>
      <c r="AN11" s="7"/>
    </row>
    <row r="12" spans="1:40" ht="60.75" customHeight="1" x14ac:dyDescent="0.25">
      <c r="I12" s="5"/>
      <c r="J12" s="6"/>
      <c r="K12" s="6"/>
      <c r="L12" s="6"/>
      <c r="M12" s="6"/>
      <c r="N12" s="6"/>
      <c r="O12" s="7"/>
      <c r="P12" s="7"/>
      <c r="Q12" s="5"/>
      <c r="R12" s="6"/>
      <c r="S12" s="6"/>
      <c r="T12" s="7"/>
      <c r="U12" s="7"/>
      <c r="V12" s="7"/>
      <c r="W12" s="7"/>
      <c r="X12" s="7"/>
      <c r="Y12" s="5"/>
      <c r="Z12" s="6"/>
      <c r="AA12" s="6"/>
      <c r="AB12" s="6"/>
      <c r="AC12" s="6"/>
      <c r="AD12" s="6"/>
      <c r="AE12" s="44"/>
      <c r="AF12" s="44"/>
    </row>
    <row r="13" spans="1:40" x14ac:dyDescent="0.25">
      <c r="D13" s="141"/>
      <c r="I13" s="8"/>
      <c r="J13" s="8"/>
      <c r="K13" s="8"/>
      <c r="L13" s="8"/>
      <c r="M13" s="8"/>
      <c r="N13" s="8"/>
      <c r="O13" s="8"/>
      <c r="P13" s="8"/>
      <c r="Y13" s="11"/>
      <c r="Z13" s="4"/>
      <c r="AA13" s="4"/>
      <c r="AB13" s="4"/>
      <c r="AC13" s="4"/>
      <c r="AD13" s="4"/>
      <c r="AE13" s="4"/>
      <c r="AF13" s="10"/>
    </row>
    <row r="15" spans="1:40" ht="16.5" thickBot="1" x14ac:dyDescent="0.3"/>
    <row r="16" spans="1:40" ht="25.5" customHeight="1" thickBot="1" x14ac:dyDescent="0.3">
      <c r="A16" s="151" t="s">
        <v>81</v>
      </c>
      <c r="B16" s="152"/>
      <c r="C16" s="152"/>
      <c r="D16" s="152"/>
      <c r="E16" s="152"/>
      <c r="F16" s="153"/>
      <c r="G16" s="153"/>
      <c r="H16" s="154"/>
      <c r="I16" s="147" t="s">
        <v>80</v>
      </c>
      <c r="J16" s="148"/>
      <c r="K16" s="148"/>
      <c r="L16" s="148"/>
      <c r="M16" s="148"/>
      <c r="N16" s="148"/>
      <c r="O16" s="148"/>
      <c r="P16" s="149"/>
      <c r="Q16" s="147" t="s">
        <v>79</v>
      </c>
      <c r="R16" s="148"/>
      <c r="S16" s="148"/>
      <c r="T16" s="148"/>
      <c r="U16" s="156"/>
      <c r="V16" s="156"/>
      <c r="W16" s="156"/>
      <c r="X16" s="149"/>
      <c r="Y16" s="147" t="s">
        <v>78</v>
      </c>
      <c r="Z16" s="148"/>
      <c r="AA16" s="148"/>
      <c r="AB16" s="148"/>
      <c r="AC16" s="148"/>
      <c r="AD16" s="148"/>
      <c r="AE16" s="148"/>
      <c r="AF16" s="149"/>
      <c r="AG16" s="147" t="s">
        <v>77</v>
      </c>
      <c r="AH16" s="148"/>
      <c r="AI16" s="148"/>
      <c r="AJ16" s="148"/>
      <c r="AK16" s="148"/>
      <c r="AL16" s="148"/>
      <c r="AM16" s="148"/>
      <c r="AN16" s="149"/>
    </row>
    <row r="17" spans="1:40" ht="141.75" x14ac:dyDescent="0.25">
      <c r="A17" s="25" t="s">
        <v>30</v>
      </c>
      <c r="B17" s="26" t="s">
        <v>1</v>
      </c>
      <c r="C17" s="26" t="s">
        <v>2</v>
      </c>
      <c r="D17" s="26" t="s">
        <v>62</v>
      </c>
      <c r="E17" s="27" t="s">
        <v>63</v>
      </c>
      <c r="F17" s="25" t="s">
        <v>2</v>
      </c>
      <c r="G17" s="26" t="s">
        <v>64</v>
      </c>
      <c r="H17" s="27" t="s">
        <v>64</v>
      </c>
      <c r="I17" s="49" t="s">
        <v>30</v>
      </c>
      <c r="J17" s="50" t="s">
        <v>1</v>
      </c>
      <c r="K17" s="50" t="s">
        <v>2</v>
      </c>
      <c r="L17" s="50" t="s">
        <v>62</v>
      </c>
      <c r="M17" s="51" t="s">
        <v>63</v>
      </c>
      <c r="N17" s="49" t="s">
        <v>2</v>
      </c>
      <c r="O17" s="50" t="s">
        <v>64</v>
      </c>
      <c r="P17" s="51" t="s">
        <v>64</v>
      </c>
      <c r="Q17" s="25" t="s">
        <v>30</v>
      </c>
      <c r="R17" s="26" t="s">
        <v>1</v>
      </c>
      <c r="S17" s="26" t="s">
        <v>2</v>
      </c>
      <c r="T17" s="26" t="s">
        <v>62</v>
      </c>
      <c r="U17" s="27" t="s">
        <v>63</v>
      </c>
      <c r="V17" s="53" t="s">
        <v>2</v>
      </c>
      <c r="W17" s="54" t="s">
        <v>64</v>
      </c>
      <c r="X17" s="27" t="s">
        <v>64</v>
      </c>
      <c r="Y17" s="49" t="s">
        <v>30</v>
      </c>
      <c r="Z17" s="50" t="s">
        <v>1</v>
      </c>
      <c r="AA17" s="50" t="s">
        <v>2</v>
      </c>
      <c r="AB17" s="50" t="s">
        <v>62</v>
      </c>
      <c r="AC17" s="50" t="s">
        <v>63</v>
      </c>
      <c r="AD17" s="50" t="s">
        <v>2</v>
      </c>
      <c r="AE17" s="50" t="s">
        <v>64</v>
      </c>
      <c r="AF17" s="51" t="s">
        <v>64</v>
      </c>
      <c r="AG17" s="49" t="s">
        <v>30</v>
      </c>
      <c r="AH17" s="50" t="s">
        <v>1</v>
      </c>
      <c r="AI17" s="50" t="s">
        <v>2</v>
      </c>
      <c r="AJ17" s="50" t="s">
        <v>62</v>
      </c>
      <c r="AK17" s="51" t="s">
        <v>63</v>
      </c>
      <c r="AL17" s="49" t="s">
        <v>2</v>
      </c>
      <c r="AM17" s="50" t="s">
        <v>64</v>
      </c>
      <c r="AN17" s="51" t="s">
        <v>64</v>
      </c>
    </row>
    <row r="18" spans="1:40" ht="56.25" customHeight="1" thickBot="1" x14ac:dyDescent="0.3">
      <c r="A18" s="28" t="s">
        <v>3</v>
      </c>
      <c r="B18" s="29" t="s">
        <v>4</v>
      </c>
      <c r="C18" s="30">
        <v>27.652000000000001</v>
      </c>
      <c r="D18" s="30">
        <v>49500.37</v>
      </c>
      <c r="E18" s="31">
        <v>13687.842000000001</v>
      </c>
      <c r="F18" s="119">
        <v>27.652000000000001</v>
      </c>
      <c r="G18" s="102">
        <v>25971.86</v>
      </c>
      <c r="H18" s="120">
        <v>7181.7389999999996</v>
      </c>
      <c r="I18" s="28" t="s">
        <v>3</v>
      </c>
      <c r="J18" s="29" t="s">
        <v>4</v>
      </c>
      <c r="K18" s="30" t="s">
        <v>31</v>
      </c>
      <c r="L18" s="30" t="s">
        <v>31</v>
      </c>
      <c r="M18" s="45" t="s">
        <v>31</v>
      </c>
      <c r="N18" s="100">
        <v>48.916699999999999</v>
      </c>
      <c r="O18" s="101">
        <v>22862.799999999999</v>
      </c>
      <c r="P18" s="120">
        <v>11183.7</v>
      </c>
      <c r="Q18" s="28" t="s">
        <v>3</v>
      </c>
      <c r="R18" s="29" t="s">
        <v>4</v>
      </c>
      <c r="S18" s="30">
        <v>48.419199999999996</v>
      </c>
      <c r="T18" s="35">
        <v>35159.800000000003</v>
      </c>
      <c r="U18" s="31">
        <v>17024.099999999999</v>
      </c>
      <c r="V18" s="119" t="s">
        <v>31</v>
      </c>
      <c r="W18" s="102" t="s">
        <v>31</v>
      </c>
      <c r="X18" s="120" t="s">
        <v>31</v>
      </c>
      <c r="Y18" s="28" t="s">
        <v>3</v>
      </c>
      <c r="Z18" s="29" t="s">
        <v>4</v>
      </c>
      <c r="AA18" s="30">
        <v>60.13</v>
      </c>
      <c r="AB18" s="30">
        <v>28180.720000000001</v>
      </c>
      <c r="AC18" s="30">
        <v>16943.388999999999</v>
      </c>
      <c r="AD18" s="30" t="s">
        <v>31</v>
      </c>
      <c r="AE18" s="30" t="s">
        <v>31</v>
      </c>
      <c r="AF18" s="45" t="s">
        <v>31</v>
      </c>
      <c r="AG18" s="28" t="s">
        <v>3</v>
      </c>
      <c r="AH18" s="29" t="s">
        <v>4</v>
      </c>
      <c r="AI18" s="30">
        <v>47.701500000000003</v>
      </c>
      <c r="AJ18" s="172">
        <v>132439</v>
      </c>
      <c r="AK18" s="45">
        <v>63175.3</v>
      </c>
      <c r="AL18" s="100">
        <v>45.64</v>
      </c>
      <c r="AM18" s="101">
        <v>11675.02</v>
      </c>
      <c r="AN18" s="120">
        <v>5328.9520000000002</v>
      </c>
    </row>
    <row r="19" spans="1:40" ht="24" customHeight="1" thickBot="1" x14ac:dyDescent="0.3">
      <c r="A19" s="150" t="s">
        <v>68</v>
      </c>
      <c r="B19" s="150"/>
      <c r="C19" s="150"/>
      <c r="D19" s="150"/>
      <c r="E19" s="150"/>
      <c r="F19" s="150"/>
      <c r="G19" s="150"/>
      <c r="H19" s="150"/>
      <c r="I19" s="150" t="s">
        <v>68</v>
      </c>
      <c r="J19" s="150"/>
      <c r="K19" s="150"/>
      <c r="L19" s="150"/>
      <c r="M19" s="150"/>
      <c r="N19" s="150"/>
      <c r="O19" s="150"/>
      <c r="P19" s="150"/>
      <c r="Q19" s="150" t="s">
        <v>68</v>
      </c>
      <c r="R19" s="150"/>
      <c r="S19" s="150"/>
      <c r="T19" s="150"/>
      <c r="U19" s="150"/>
      <c r="V19" s="150"/>
      <c r="W19" s="150"/>
      <c r="X19" s="150"/>
      <c r="Y19" s="150" t="s">
        <v>68</v>
      </c>
      <c r="Z19" s="150"/>
      <c r="AA19" s="150"/>
      <c r="AB19" s="150"/>
      <c r="AC19" s="150"/>
      <c r="AD19" s="150"/>
      <c r="AE19" s="150"/>
      <c r="AF19" s="150"/>
      <c r="AG19" s="150" t="s">
        <v>68</v>
      </c>
      <c r="AH19" s="150"/>
      <c r="AI19" s="150"/>
      <c r="AJ19" s="150"/>
      <c r="AK19" s="150"/>
      <c r="AL19" s="150"/>
      <c r="AM19" s="150"/>
      <c r="AN19" s="150"/>
    </row>
    <row r="20" spans="1:40" ht="34.5" customHeight="1" thickBot="1" x14ac:dyDescent="0.3">
      <c r="A20" s="32" t="s">
        <v>6</v>
      </c>
      <c r="B20" s="33" t="s">
        <v>7</v>
      </c>
      <c r="C20" s="33" t="s">
        <v>31</v>
      </c>
      <c r="D20" s="33" t="s">
        <v>31</v>
      </c>
      <c r="E20" s="46" t="s">
        <v>31</v>
      </c>
      <c r="F20" s="139">
        <v>50</v>
      </c>
      <c r="G20" s="92">
        <v>18.59</v>
      </c>
      <c r="H20" s="122">
        <v>9.2949999999999999</v>
      </c>
      <c r="I20" s="63" t="s">
        <v>23</v>
      </c>
      <c r="J20" s="64" t="s">
        <v>23</v>
      </c>
      <c r="K20" s="64" t="s">
        <v>23</v>
      </c>
      <c r="L20" s="64" t="s">
        <v>23</v>
      </c>
      <c r="M20" s="67" t="s">
        <v>23</v>
      </c>
      <c r="N20" s="137" t="s">
        <v>23</v>
      </c>
      <c r="O20" s="138" t="s">
        <v>23</v>
      </c>
      <c r="P20" s="134" t="s">
        <v>23</v>
      </c>
      <c r="Q20" s="63" t="s">
        <v>23</v>
      </c>
      <c r="R20" s="64" t="s">
        <v>23</v>
      </c>
      <c r="S20" s="64" t="s">
        <v>23</v>
      </c>
      <c r="T20" s="65" t="s">
        <v>23</v>
      </c>
      <c r="U20" s="66" t="s">
        <v>31</v>
      </c>
      <c r="V20" s="135" t="s">
        <v>31</v>
      </c>
      <c r="W20" s="136" t="s">
        <v>31</v>
      </c>
      <c r="X20" s="134" t="s">
        <v>23</v>
      </c>
      <c r="Y20" s="32" t="s">
        <v>6</v>
      </c>
      <c r="Z20" s="33" t="s">
        <v>9</v>
      </c>
      <c r="AA20" s="33" t="s">
        <v>31</v>
      </c>
      <c r="AB20" s="33" t="s">
        <v>31</v>
      </c>
      <c r="AC20" s="33" t="s">
        <v>31</v>
      </c>
      <c r="AD20" s="131">
        <v>50</v>
      </c>
      <c r="AE20" s="91">
        <v>55</v>
      </c>
      <c r="AF20" s="122">
        <v>27.5</v>
      </c>
      <c r="AG20" s="55" t="s">
        <v>31</v>
      </c>
      <c r="AH20" s="56" t="s">
        <v>31</v>
      </c>
      <c r="AI20" s="56" t="s">
        <v>31</v>
      </c>
      <c r="AJ20" s="56" t="s">
        <v>31</v>
      </c>
      <c r="AK20" s="57" t="s">
        <v>31</v>
      </c>
      <c r="AL20" s="127" t="s">
        <v>31</v>
      </c>
      <c r="AM20" s="128" t="s">
        <v>31</v>
      </c>
      <c r="AN20" s="129" t="s">
        <v>31</v>
      </c>
    </row>
    <row r="21" spans="1:40" ht="61.5" customHeight="1" thickBot="1" x14ac:dyDescent="0.3">
      <c r="A21" s="59" t="s">
        <v>8</v>
      </c>
      <c r="B21" s="60" t="s">
        <v>9</v>
      </c>
      <c r="C21" s="60" t="s">
        <v>31</v>
      </c>
      <c r="D21" s="60" t="s">
        <v>31</v>
      </c>
      <c r="E21" s="71" t="s">
        <v>31</v>
      </c>
      <c r="F21" s="140">
        <v>50</v>
      </c>
      <c r="G21" s="118">
        <v>157.32</v>
      </c>
      <c r="H21" s="98">
        <v>78.66</v>
      </c>
      <c r="I21" s="144" t="s">
        <v>67</v>
      </c>
      <c r="J21" s="145"/>
      <c r="K21" s="145"/>
      <c r="L21" s="146"/>
      <c r="M21" s="68" t="s">
        <v>31</v>
      </c>
      <c r="N21" s="142" t="s">
        <v>24</v>
      </c>
      <c r="O21" s="143"/>
      <c r="P21" s="130">
        <f>P18</f>
        <v>11183.7</v>
      </c>
      <c r="Q21" s="144" t="s">
        <v>67</v>
      </c>
      <c r="R21" s="145"/>
      <c r="S21" s="145"/>
      <c r="T21" s="146"/>
      <c r="U21" s="58">
        <f>U18</f>
        <v>17024.099999999999</v>
      </c>
      <c r="V21" s="142" t="s">
        <v>24</v>
      </c>
      <c r="W21" s="143"/>
      <c r="X21" s="130" t="str">
        <f>X18</f>
        <v>-</v>
      </c>
      <c r="Y21" s="21" t="s">
        <v>8</v>
      </c>
      <c r="Z21" s="22" t="s">
        <v>10</v>
      </c>
      <c r="AA21" s="22" t="s">
        <v>31</v>
      </c>
      <c r="AB21" s="22" t="s">
        <v>31</v>
      </c>
      <c r="AC21" s="22" t="s">
        <v>31</v>
      </c>
      <c r="AD21" s="132">
        <v>50</v>
      </c>
      <c r="AE21" s="94">
        <v>128.96</v>
      </c>
      <c r="AF21" s="95">
        <v>64.48</v>
      </c>
      <c r="AG21" s="144" t="s">
        <v>67</v>
      </c>
      <c r="AH21" s="145"/>
      <c r="AI21" s="145"/>
      <c r="AJ21" s="146"/>
      <c r="AK21" s="58">
        <f>AK18</f>
        <v>63175.3</v>
      </c>
      <c r="AL21" s="142" t="s">
        <v>24</v>
      </c>
      <c r="AM21" s="143"/>
      <c r="AN21" s="126">
        <f>SUM(AN18)</f>
        <v>5328.9520000000002</v>
      </c>
    </row>
    <row r="22" spans="1:40" ht="48" customHeight="1" thickBot="1" x14ac:dyDescent="0.3">
      <c r="A22" s="144" t="s">
        <v>67</v>
      </c>
      <c r="B22" s="145"/>
      <c r="C22" s="145"/>
      <c r="D22" s="146"/>
      <c r="E22" s="72">
        <f>E18</f>
        <v>13687.842000000001</v>
      </c>
      <c r="F22" s="142" t="s">
        <v>24</v>
      </c>
      <c r="G22" s="143"/>
      <c r="H22" s="99">
        <f>SUM(H18,H20:H21)</f>
        <v>7269.6939999999995</v>
      </c>
      <c r="I22" s="5"/>
      <c r="J22" s="89" t="s">
        <v>69</v>
      </c>
      <c r="K22" s="6"/>
      <c r="L22" s="6"/>
      <c r="M22" s="6"/>
      <c r="N22" s="6"/>
      <c r="O22" s="6"/>
      <c r="P22" s="6"/>
      <c r="Y22" s="21" t="s">
        <v>13</v>
      </c>
      <c r="Z22" s="22" t="s">
        <v>10</v>
      </c>
      <c r="AA22" s="22" t="s">
        <v>31</v>
      </c>
      <c r="AB22" s="22" t="s">
        <v>31</v>
      </c>
      <c r="AC22" s="22" t="s">
        <v>31</v>
      </c>
      <c r="AD22" s="132">
        <v>100</v>
      </c>
      <c r="AE22" s="94">
        <v>435.4</v>
      </c>
      <c r="AF22" s="95">
        <v>435.4</v>
      </c>
    </row>
    <row r="23" spans="1:40" ht="46.9" customHeight="1" thickBot="1" x14ac:dyDescent="0.3">
      <c r="Y23" s="28" t="s">
        <v>12</v>
      </c>
      <c r="Z23" s="29" t="s">
        <v>18</v>
      </c>
      <c r="AA23" s="29" t="s">
        <v>31</v>
      </c>
      <c r="AB23" s="29" t="s">
        <v>31</v>
      </c>
      <c r="AC23" s="29" t="s">
        <v>31</v>
      </c>
      <c r="AD23" s="133">
        <v>50</v>
      </c>
      <c r="AE23" s="101">
        <v>300.02</v>
      </c>
      <c r="AF23" s="120">
        <v>150.01</v>
      </c>
    </row>
    <row r="24" spans="1:40" ht="54.75" customHeight="1" thickBot="1" x14ac:dyDescent="0.3">
      <c r="Q24" s="5"/>
      <c r="R24" s="6"/>
      <c r="S24" s="6"/>
      <c r="T24" s="6"/>
      <c r="U24" s="6"/>
      <c r="V24" s="6"/>
      <c r="W24" s="7"/>
      <c r="X24" s="7"/>
      <c r="Y24" s="144" t="s">
        <v>67</v>
      </c>
      <c r="Z24" s="145"/>
      <c r="AA24" s="145"/>
      <c r="AB24" s="146"/>
      <c r="AC24" s="58">
        <f>AC18</f>
        <v>16943.388999999999</v>
      </c>
      <c r="AD24" s="142" t="s">
        <v>24</v>
      </c>
      <c r="AE24" s="143"/>
      <c r="AF24" s="130">
        <f>SUM(AF20:AF23)</f>
        <v>677.39</v>
      </c>
    </row>
    <row r="26" spans="1:40" x14ac:dyDescent="0.25">
      <c r="A26" s="9"/>
    </row>
  </sheetData>
  <mergeCells count="40">
    <mergeCell ref="Y24:AB24"/>
    <mergeCell ref="AD24:AE24"/>
    <mergeCell ref="AG4:AN4"/>
    <mergeCell ref="AG7:AN7"/>
    <mergeCell ref="I4:P4"/>
    <mergeCell ref="Y4:AF4"/>
    <mergeCell ref="Y7:AF7"/>
    <mergeCell ref="Y11:AB11"/>
    <mergeCell ref="AD11:AE11"/>
    <mergeCell ref="I16:P16"/>
    <mergeCell ref="I19:P19"/>
    <mergeCell ref="Q16:X16"/>
    <mergeCell ref="Q19:X19"/>
    <mergeCell ref="Q21:T21"/>
    <mergeCell ref="N21:O21"/>
    <mergeCell ref="AG10:AJ10"/>
    <mergeCell ref="A7:H7"/>
    <mergeCell ref="A4:H4"/>
    <mergeCell ref="Q4:X4"/>
    <mergeCell ref="Q7:X7"/>
    <mergeCell ref="Q11:T11"/>
    <mergeCell ref="I9:P9"/>
    <mergeCell ref="A11:D11"/>
    <mergeCell ref="F11:G11"/>
    <mergeCell ref="V11:W11"/>
    <mergeCell ref="I11:L11"/>
    <mergeCell ref="N11:O11"/>
    <mergeCell ref="A16:H16"/>
    <mergeCell ref="A19:H19"/>
    <mergeCell ref="A22:D22"/>
    <mergeCell ref="F22:G22"/>
    <mergeCell ref="I21:L21"/>
    <mergeCell ref="AL10:AM10"/>
    <mergeCell ref="AG21:AJ21"/>
    <mergeCell ref="AL21:AM21"/>
    <mergeCell ref="V21:W21"/>
    <mergeCell ref="AG16:AN16"/>
    <mergeCell ref="AG19:AN19"/>
    <mergeCell ref="Y16:AF16"/>
    <mergeCell ref="Y19:AF19"/>
  </mergeCells>
  <pageMargins left="0.7" right="0.7" top="0.75" bottom="0.75" header="0.3" footer="0.3"/>
  <pageSetup paperSize="9" scale="20" orientation="landscape" r:id="rId1"/>
  <ignoredErrors>
    <ignoredError sqref="H7 Q6:R6 R8:R10 AE7:AF7 Y6:Z6 Z12 Z8:Z9 B9 AH6 AH8:AH9 J8 B20:B21 B18 J18 R18 Y18:Z18 AG18:AH18 A6:B6 B7:C7 E7 Y7:AA7 Y20:Z23 J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0"/>
  <sheetViews>
    <sheetView zoomScale="80" zoomScaleNormal="80" zoomScaleSheetLayoutView="80" workbookViewId="0">
      <selection activeCell="C3" sqref="C3"/>
    </sheetView>
  </sheetViews>
  <sheetFormatPr defaultRowHeight="15.75" x14ac:dyDescent="0.25"/>
  <cols>
    <col min="1" max="1" width="28.875" customWidth="1"/>
    <col min="2" max="2" width="36.75" customWidth="1"/>
    <col min="3" max="3" width="21.375" customWidth="1"/>
    <col min="4" max="4" width="32.125" customWidth="1"/>
    <col min="5" max="5" width="24.875" customWidth="1"/>
    <col min="6" max="6" width="27.25" customWidth="1"/>
    <col min="7" max="7" width="26.25" customWidth="1"/>
    <col min="8" max="8" width="8.75" customWidth="1"/>
  </cols>
  <sheetData>
    <row r="2" spans="1:8" ht="58.5" customHeight="1" x14ac:dyDescent="0.25">
      <c r="A2" s="85" t="s">
        <v>54</v>
      </c>
      <c r="B2" s="86" t="s">
        <v>32</v>
      </c>
      <c r="C2" s="86" t="s">
        <v>33</v>
      </c>
      <c r="D2" s="86" t="s">
        <v>70</v>
      </c>
      <c r="E2" s="86" t="s">
        <v>55</v>
      </c>
      <c r="F2" s="86" t="s">
        <v>56</v>
      </c>
    </row>
    <row r="3" spans="1:8" ht="47.25" customHeight="1" x14ac:dyDescent="0.25">
      <c r="A3" s="163" t="s">
        <v>0</v>
      </c>
      <c r="B3" s="13" t="s">
        <v>42</v>
      </c>
      <c r="C3" s="13" t="s">
        <v>11</v>
      </c>
      <c r="D3" s="13" t="s">
        <v>61</v>
      </c>
      <c r="E3" s="13">
        <v>5107.7</v>
      </c>
      <c r="F3" s="13">
        <v>5107.7</v>
      </c>
    </row>
    <row r="4" spans="1:8" ht="39" customHeight="1" x14ac:dyDescent="0.25">
      <c r="A4" s="164"/>
      <c r="B4" s="17" t="s">
        <v>43</v>
      </c>
      <c r="C4" s="18" t="s">
        <v>44</v>
      </c>
      <c r="D4" s="17" t="s">
        <v>59</v>
      </c>
      <c r="E4" s="18">
        <v>6403.26</v>
      </c>
      <c r="F4" s="18" t="s">
        <v>58</v>
      </c>
    </row>
    <row r="5" spans="1:8" ht="30" customHeight="1" x14ac:dyDescent="0.25">
      <c r="A5" s="165"/>
      <c r="B5" s="17" t="s">
        <v>45</v>
      </c>
      <c r="C5" s="18" t="s">
        <v>40</v>
      </c>
      <c r="D5" s="17" t="s">
        <v>60</v>
      </c>
      <c r="E5" s="18">
        <v>5355</v>
      </c>
      <c r="F5" s="18" t="s">
        <v>58</v>
      </c>
    </row>
    <row r="6" spans="1:8" ht="35.25" customHeight="1" x14ac:dyDescent="0.25">
      <c r="A6" s="13" t="s">
        <v>52</v>
      </c>
      <c r="B6" s="17" t="s">
        <v>46</v>
      </c>
      <c r="C6" s="17" t="s">
        <v>31</v>
      </c>
      <c r="D6" s="17" t="s">
        <v>47</v>
      </c>
      <c r="E6" s="17">
        <v>14111.72</v>
      </c>
      <c r="F6" s="18" t="s">
        <v>58</v>
      </c>
      <c r="G6" s="14"/>
    </row>
    <row r="7" spans="1:8" ht="41.25" customHeight="1" x14ac:dyDescent="0.25">
      <c r="A7" s="13" t="s">
        <v>53</v>
      </c>
      <c r="B7" s="17" t="s">
        <v>48</v>
      </c>
      <c r="C7" s="18" t="s">
        <v>31</v>
      </c>
      <c r="D7" s="18" t="s">
        <v>49</v>
      </c>
      <c r="E7" s="18">
        <v>3848.61</v>
      </c>
      <c r="F7" s="18" t="s">
        <v>58</v>
      </c>
    </row>
    <row r="8" spans="1:8" ht="33.75" customHeight="1" x14ac:dyDescent="0.25">
      <c r="A8" s="19" t="s">
        <v>14</v>
      </c>
      <c r="B8" s="162" t="s">
        <v>83</v>
      </c>
      <c r="C8" s="162"/>
      <c r="D8" s="162"/>
      <c r="E8" s="162"/>
      <c r="F8" s="162"/>
    </row>
    <row r="9" spans="1:8" ht="42.75" customHeight="1" x14ac:dyDescent="0.25">
      <c r="A9" s="13" t="s">
        <v>21</v>
      </c>
      <c r="B9" s="13" t="s">
        <v>37</v>
      </c>
      <c r="C9" s="13" t="s">
        <v>11</v>
      </c>
      <c r="D9" s="13" t="s">
        <v>38</v>
      </c>
      <c r="E9" s="13">
        <v>4584.8600000000006</v>
      </c>
      <c r="F9" s="13">
        <v>4584.8600000000006</v>
      </c>
    </row>
    <row r="10" spans="1:8" ht="40.5" customHeight="1" x14ac:dyDescent="0.25">
      <c r="A10" s="13" t="s">
        <v>22</v>
      </c>
      <c r="B10" s="13" t="s">
        <v>37</v>
      </c>
      <c r="C10" s="13" t="s">
        <v>11</v>
      </c>
      <c r="D10" s="13" t="s">
        <v>39</v>
      </c>
      <c r="E10" s="13">
        <v>9807.94</v>
      </c>
      <c r="F10" s="13">
        <v>9807.94</v>
      </c>
      <c r="G10" s="15"/>
      <c r="H10" s="15"/>
    </row>
    <row r="11" spans="1:8" ht="36" customHeight="1" x14ac:dyDescent="0.25">
      <c r="A11" s="84" t="s">
        <v>25</v>
      </c>
      <c r="B11" s="162" t="s">
        <v>83</v>
      </c>
      <c r="C11" s="162"/>
      <c r="D11" s="162"/>
      <c r="E11" s="162"/>
      <c r="F11" s="162"/>
    </row>
    <row r="12" spans="1:8" ht="55.5" customHeight="1" x14ac:dyDescent="0.25">
      <c r="A12" s="13" t="s">
        <v>26</v>
      </c>
      <c r="B12" s="13" t="s">
        <v>34</v>
      </c>
      <c r="C12" s="20" t="s">
        <v>11</v>
      </c>
      <c r="D12" s="20" t="s">
        <v>35</v>
      </c>
      <c r="E12" s="20">
        <v>17525.22</v>
      </c>
      <c r="F12" s="20">
        <v>17525.22</v>
      </c>
    </row>
    <row r="13" spans="1:8" ht="39.75" customHeight="1" x14ac:dyDescent="0.25">
      <c r="A13" s="13" t="s">
        <v>27</v>
      </c>
      <c r="B13" s="13" t="s">
        <v>37</v>
      </c>
      <c r="C13" s="13" t="s">
        <v>11</v>
      </c>
      <c r="D13" s="13" t="s">
        <v>51</v>
      </c>
      <c r="E13" s="13">
        <v>14.52</v>
      </c>
      <c r="F13" s="13">
        <v>14.52</v>
      </c>
    </row>
    <row r="14" spans="1:8" ht="39" customHeight="1" x14ac:dyDescent="0.25">
      <c r="A14" s="13" t="s">
        <v>28</v>
      </c>
      <c r="B14" s="13" t="s">
        <v>36</v>
      </c>
      <c r="C14" s="12" t="s">
        <v>40</v>
      </c>
      <c r="D14" s="13" t="s">
        <v>41</v>
      </c>
      <c r="E14" s="20">
        <v>4427.24</v>
      </c>
      <c r="F14" s="20">
        <v>4427.24</v>
      </c>
    </row>
    <row r="15" spans="1:8" ht="41.25" customHeight="1" x14ac:dyDescent="0.25">
      <c r="A15" s="13" t="s">
        <v>29</v>
      </c>
      <c r="B15" s="13" t="s">
        <v>37</v>
      </c>
      <c r="C15" s="13" t="s">
        <v>11</v>
      </c>
      <c r="D15" s="13" t="s">
        <v>50</v>
      </c>
      <c r="E15" s="13">
        <v>30749.759999999998</v>
      </c>
      <c r="F15" s="13">
        <v>30749.759999999998</v>
      </c>
    </row>
    <row r="16" spans="1:8" ht="32.450000000000003" customHeight="1" x14ac:dyDescent="0.25">
      <c r="A16" s="87" t="s">
        <v>57</v>
      </c>
      <c r="B16" s="88" t="s">
        <v>31</v>
      </c>
      <c r="C16" s="88" t="s">
        <v>31</v>
      </c>
      <c r="D16" s="88" t="s">
        <v>31</v>
      </c>
      <c r="E16" s="88">
        <f>SUM(E3:E15)</f>
        <v>101935.83</v>
      </c>
      <c r="F16" s="88">
        <f>SUM(F3:F15)</f>
        <v>72217.239999999991</v>
      </c>
    </row>
    <row r="17" spans="1:1" ht="32.450000000000003" customHeight="1" x14ac:dyDescent="0.25"/>
    <row r="18" spans="1:1" ht="18.75" x14ac:dyDescent="0.3">
      <c r="A18" s="16" t="s">
        <v>71</v>
      </c>
    </row>
    <row r="20" spans="1:1" x14ac:dyDescent="0.25">
      <c r="A20" t="s">
        <v>84</v>
      </c>
    </row>
  </sheetData>
  <mergeCells count="3">
    <mergeCell ref="B8:F8"/>
    <mergeCell ref="A3:A5"/>
    <mergeCell ref="B11:F11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 priedo apibendrinimas</vt:lpstr>
      <vt:lpstr>4 priedo apibendrinimas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Kamilė Sabaliauskaitė</dc:creator>
  <cp:lastModifiedBy>Ieva Stulgytė</cp:lastModifiedBy>
  <cp:lastPrinted>2017-05-17T07:51:50Z</cp:lastPrinted>
  <dcterms:created xsi:type="dcterms:W3CDTF">2016-04-07T09:45:29Z</dcterms:created>
  <dcterms:modified xsi:type="dcterms:W3CDTF">2017-06-26T10:37:57Z</dcterms:modified>
</cp:coreProperties>
</file>